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6246A2DC-AC6A-4255-8BFE-771C0E0F23F5}" xr6:coauthVersionLast="47" xr6:coauthVersionMax="47" xr10:uidLastSave="{00000000-0000-0000-0000-000000000000}"/>
  <bookViews>
    <workbookView xWindow="-108" yWindow="-108" windowWidth="23256" windowHeight="12576" tabRatio="764" xr2:uid="{00000000-000D-0000-FFFF-FFFF00000000}"/>
  </bookViews>
  <sheets>
    <sheet name="APA-SPA-ADH-MBR-3, Sch 2, WP 1" sheetId="5" r:id="rId1"/>
    <sheet name="APA-SPA-ADH-MBR-3, Sch 2, WP 2" sheetId="2" r:id="rId2"/>
    <sheet name="APA-SPA-ADH-MBR-3, Sch 2, WP 3" sheetId="3" r:id="rId3"/>
    <sheet name="APA-SPA-ADH-MBR-3, Sch 2, WP 4" sheetId="4" r:id="rId4"/>
  </sheets>
  <externalReferences>
    <externalReference r:id="rId5"/>
  </externalReferences>
  <definedNames>
    <definedName name="_13Mos" localSheetId="0">#REF!</definedName>
    <definedName name="_13Mos" localSheetId="1">#REF!</definedName>
    <definedName name="_13Mos" localSheetId="2">#REF!</definedName>
    <definedName name="_13Mos" localSheetId="3">#REF!</definedName>
    <definedName name="_13Mos">#REF!</definedName>
    <definedName name="_A_ActualCapStr_Dtl_99" localSheetId="0">'[1]LIP-ELS-3 wp 2'!#REF!</definedName>
    <definedName name="_A_ActualCapStr_Dtl_99" localSheetId="1">'[1]LIP-ELS-3 wp 2'!#REF!</definedName>
    <definedName name="_A_ActualCapStr_Dtl_99" localSheetId="2">'[1]LIP-ELS-3 wp 2'!#REF!</definedName>
    <definedName name="_A_ActualCapStr_Dtl_99" localSheetId="3">'[1]LIP-ELS-3 wp 2'!#REF!</definedName>
    <definedName name="_A_ActualCapStr_Dtl_99">'[1]LIP-ELS-3 wp 2'!#REF!</definedName>
    <definedName name="_APR99" localSheetId="0">#REF!</definedName>
    <definedName name="_APR99" localSheetId="1">#REF!</definedName>
    <definedName name="_APR99" localSheetId="2">#REF!</definedName>
    <definedName name="_APR99" localSheetId="3">#REF!</definedName>
    <definedName name="_APR99">#REF!</definedName>
    <definedName name="_AUG99" localSheetId="0">#REF!</definedName>
    <definedName name="_AUG99" localSheetId="1">#REF!</definedName>
    <definedName name="_AUG99" localSheetId="2">#REF!</definedName>
    <definedName name="_AUG99" localSheetId="3">#REF!</definedName>
    <definedName name="_AUG99">#REF!</definedName>
    <definedName name="_B_CAPSTR_EOP" localSheetId="0">#REF!</definedName>
    <definedName name="_B_CAPSTR_EOP" localSheetId="1">#REF!</definedName>
    <definedName name="_B_CAPSTR_EOP" localSheetId="2">#REF!</definedName>
    <definedName name="_B_CAPSTR_EOP" localSheetId="3">#REF!</definedName>
    <definedName name="_B_CAPSTR_EOP">#REF!</definedName>
    <definedName name="_D_FMB_Details" localSheetId="0">#REF!</definedName>
    <definedName name="_D_FMB_Details" localSheetId="1">#REF!</definedName>
    <definedName name="_D_FMB_Details" localSheetId="2">#REF!</definedName>
    <definedName name="_D_FMB_Details" localSheetId="3">#REF!</definedName>
    <definedName name="_D_FMB_Details">#REF!</definedName>
    <definedName name="_D_PCB_Details" localSheetId="0">#REF!</definedName>
    <definedName name="_D_PCB_Details" localSheetId="1">#REF!</definedName>
    <definedName name="_D_PCB_Details" localSheetId="2">#REF!</definedName>
    <definedName name="_D_PCB_Details" localSheetId="3">#REF!</definedName>
    <definedName name="_D_PCB_Details">#REF!</definedName>
    <definedName name="_D_PS_Details" localSheetId="0">#REF!</definedName>
    <definedName name="_D_PS_Details" localSheetId="1">#REF!</definedName>
    <definedName name="_D_PS_Details" localSheetId="2">#REF!</definedName>
    <definedName name="_D_PS_Details" localSheetId="3">#REF!</definedName>
    <definedName name="_D_PS_Details">#REF!</definedName>
    <definedName name="_D_SN_Details" localSheetId="0">#REF!</definedName>
    <definedName name="_D_SN_Details" localSheetId="1">#REF!</definedName>
    <definedName name="_D_SN_Details" localSheetId="2">#REF!</definedName>
    <definedName name="_D_SN_Details" localSheetId="3">#REF!</definedName>
    <definedName name="_D_SN_Details">#REF!</definedName>
    <definedName name="_DEC99" localSheetId="0">#REF!</definedName>
    <definedName name="_DEC99" localSheetId="1">#REF!</definedName>
    <definedName name="_DEC99" localSheetId="2">#REF!</definedName>
    <definedName name="_DEC99" localSheetId="3">#REF!</definedName>
    <definedName name="_DEC99">#REF!</definedName>
    <definedName name="_E_CaptStrChgSumm" localSheetId="0">#REF!</definedName>
    <definedName name="_E_CaptStrChgSumm" localSheetId="1">#REF!</definedName>
    <definedName name="_E_CaptStrChgSumm" localSheetId="2">#REF!</definedName>
    <definedName name="_E_CaptStrChgSumm" localSheetId="3">#REF!</definedName>
    <definedName name="_E_CaptStrChgSumm">#REF!</definedName>
    <definedName name="_FEB99" localSheetId="0">#REF!</definedName>
    <definedName name="_FEB99" localSheetId="1">#REF!</definedName>
    <definedName name="_FEB99" localSheetId="2">#REF!</definedName>
    <definedName name="_FEB99" localSheetId="3">#REF!</definedName>
    <definedName name="_FEB99">#REF!</definedName>
    <definedName name="_JAN99" localSheetId="0">#REF!</definedName>
    <definedName name="_JAN99" localSheetId="1">#REF!</definedName>
    <definedName name="_JAN99" localSheetId="2">#REF!</definedName>
    <definedName name="_JAN99" localSheetId="3">#REF!</definedName>
    <definedName name="_JAN99">#REF!</definedName>
    <definedName name="_JUL99" localSheetId="0">#REF!</definedName>
    <definedName name="_JUL99" localSheetId="1">#REF!</definedName>
    <definedName name="_JUL99" localSheetId="2">#REF!</definedName>
    <definedName name="_JUL99" localSheetId="3">#REF!</definedName>
    <definedName name="_JUL99">#REF!</definedName>
    <definedName name="_JUN99" localSheetId="0">#REF!</definedName>
    <definedName name="_JUN99" localSheetId="1">#REF!</definedName>
    <definedName name="_JUN99" localSheetId="2">#REF!</definedName>
    <definedName name="_JUN99" localSheetId="3">#REF!</definedName>
    <definedName name="_JUN99">#REF!</definedName>
    <definedName name="_MAR99" localSheetId="0">#REF!</definedName>
    <definedName name="_MAR99" localSheetId="1">#REF!</definedName>
    <definedName name="_MAR99" localSheetId="2">#REF!</definedName>
    <definedName name="_MAR99" localSheetId="3">#REF!</definedName>
    <definedName name="_MAR99">#REF!</definedName>
    <definedName name="_MAY99" localSheetId="0">#REF!</definedName>
    <definedName name="_MAY99" localSheetId="1">#REF!</definedName>
    <definedName name="_MAY99" localSheetId="2">#REF!</definedName>
    <definedName name="_MAY99" localSheetId="3">#REF!</definedName>
    <definedName name="_MAY99">#REF!</definedName>
    <definedName name="_NOV99" localSheetId="0">#REF!</definedName>
    <definedName name="_NOV99" localSheetId="1">#REF!</definedName>
    <definedName name="_NOV99" localSheetId="2">#REF!</definedName>
    <definedName name="_NOV99" localSheetId="3">#REF!</definedName>
    <definedName name="_NOV99">#REF!</definedName>
    <definedName name="_OCT99" localSheetId="0">#REF!</definedName>
    <definedName name="_OCT99" localSheetId="1">#REF!</definedName>
    <definedName name="_OCT99" localSheetId="2">#REF!</definedName>
    <definedName name="_OCT99" localSheetId="3">#REF!</definedName>
    <definedName name="_OCT99">#REF!</definedName>
    <definedName name="_SEP99" localSheetId="0">#REF!</definedName>
    <definedName name="_SEP99" localSheetId="1">#REF!</definedName>
    <definedName name="_SEP99" localSheetId="2">#REF!</definedName>
    <definedName name="_SEP99" localSheetId="3">#REF!</definedName>
    <definedName name="_SEP99">#REF!</definedName>
    <definedName name="_xlnm.Print_Area" localSheetId="0">'APA-SPA-ADH-MBR-3, Sch 2, WP 1'!$A$1:$O$22</definedName>
    <definedName name="_xlnm.Print_Area" localSheetId="1">'APA-SPA-ADH-MBR-3, Sch 2, WP 2'!$A$1:$O$22</definedName>
    <definedName name="_xlnm.Print_Area" localSheetId="2">'APA-SPA-ADH-MBR-3, Sch 2, WP 3'!$A$1:$O$22</definedName>
    <definedName name="_xlnm.Print_Area" localSheetId="3">'APA-SPA-ADH-MBR-3, Sch 2, WP 4'!$A$1:$O$22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6" i="4" l="1"/>
  <c r="O16" i="3"/>
  <c r="M14" i="3"/>
  <c r="O16" i="5"/>
  <c r="M14" i="5"/>
  <c r="E18" i="5"/>
  <c r="K16" i="5"/>
  <c r="A16" i="5"/>
  <c r="A18" i="5" s="1"/>
  <c r="K14" i="5"/>
  <c r="K16" i="4"/>
  <c r="K14" i="4"/>
  <c r="K16" i="3"/>
  <c r="M16" i="3" s="1"/>
  <c r="K14" i="3"/>
  <c r="K16" i="2"/>
  <c r="K14" i="2"/>
  <c r="M14" i="2" s="1"/>
  <c r="A16" i="4"/>
  <c r="A18" i="4" s="1"/>
  <c r="A16" i="3"/>
  <c r="A18" i="3" s="1"/>
  <c r="A16" i="2"/>
  <c r="A18" i="2" s="1"/>
  <c r="M18" i="3" l="1"/>
  <c r="O14" i="2"/>
  <c r="O14" i="4"/>
  <c r="M14" i="4"/>
  <c r="M16" i="4"/>
  <c r="M18" i="5"/>
  <c r="O16" i="2"/>
  <c r="M16" i="2"/>
  <c r="M18" i="2" s="1"/>
  <c r="M16" i="5"/>
  <c r="O14" i="3"/>
  <c r="K18" i="5"/>
  <c r="O14" i="5"/>
  <c r="E18" i="4"/>
  <c r="E18" i="3"/>
  <c r="M18" i="4" l="1"/>
  <c r="O18" i="5"/>
  <c r="K18" i="4"/>
  <c r="O18" i="4"/>
  <c r="K18" i="3"/>
  <c r="O18" i="3"/>
  <c r="E18" i="2"/>
  <c r="O18" i="2" l="1"/>
  <c r="K18" i="2"/>
</calcChain>
</file>

<file path=xl/sharedStrings.xml><?xml version="1.0" encoding="utf-8"?>
<sst xmlns="http://schemas.openxmlformats.org/spreadsheetml/2006/main" count="148" uniqueCount="36">
  <si>
    <t>GEORGIA POWER COMPANY</t>
  </si>
  <si>
    <t>(1)</t>
  </si>
  <si>
    <t>(2)</t>
  </si>
  <si>
    <t>(3)</t>
  </si>
  <si>
    <t>(4)</t>
  </si>
  <si>
    <t>(5)</t>
  </si>
  <si>
    <t>1</t>
  </si>
  <si>
    <t>Long-Term Debt</t>
  </si>
  <si>
    <t>Common Equity</t>
  </si>
  <si>
    <t>Note:  Details may not add to totals due to rounding.</t>
  </si>
  <si>
    <t>(6)</t>
  </si>
  <si>
    <t>(AMOUNTS IN THOUSANDS)</t>
  </si>
  <si>
    <t>Line</t>
  </si>
  <si>
    <t>Component</t>
  </si>
  <si>
    <t>Balance</t>
  </si>
  <si>
    <t>Adjusted</t>
  </si>
  <si>
    <t>Average</t>
  </si>
  <si>
    <t>Cost</t>
  </si>
  <si>
    <t>Rate</t>
  </si>
  <si>
    <t>Requirement</t>
  </si>
  <si>
    <t>Revenue</t>
  </si>
  <si>
    <t>Total</t>
  </si>
  <si>
    <t>No.</t>
  </si>
  <si>
    <t>Ratio</t>
  </si>
  <si>
    <t>(7)</t>
  </si>
  <si>
    <t>Weighted</t>
  </si>
  <si>
    <t>Cost of</t>
  </si>
  <si>
    <t>Capital</t>
  </si>
  <si>
    <t>After-Tax</t>
  </si>
  <si>
    <t>(8)</t>
  </si>
  <si>
    <t>(Pre-Tax)</t>
  </si>
  <si>
    <t>WEIGHTED AVERAGE COST OF CAPITAL</t>
  </si>
  <si>
    <t>AVERAGE FOR THE THIRTEEN MONTHS ENDING JULY 31, 2023</t>
  </si>
  <si>
    <t>AVERAGE FOR THE THIRTEEN MONTHS ENDING DECEMBER 31, 2023</t>
  </si>
  <si>
    <t>AVERAGE FOR THE THIRTEEN MONTHS ENDING DECEMBER 31, 2024</t>
  </si>
  <si>
    <t>AVERAGE FOR THE THIRTEEN MONTHS ENDING DECEMBER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</si>
</sst>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000%"/>
    <numFmt numFmtId="166" formatCode="0.00000000%"/>
  </numFmts>
  <fonts count="23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37" fontId="0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8" borderId="10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1">
    <xf numFmtId="37" fontId="0" fillId="0" borderId="0" xfId="0"/>
    <xf numFmtId="0" fontId="6" fillId="0" borderId="0" xfId="1" applyFont="1"/>
    <xf numFmtId="0" fontId="4" fillId="0" borderId="0" xfId="1" applyFont="1"/>
    <xf numFmtId="0" fontId="4" fillId="0" borderId="0" xfId="1" quotePrefix="1" applyFont="1" applyAlignment="1">
      <alignment horizontal="center"/>
    </xf>
    <xf numFmtId="42" fontId="4" fillId="0" borderId="0" xfId="1" applyNumberFormat="1" applyFont="1" applyAlignment="1">
      <alignment horizontal="right"/>
    </xf>
    <xf numFmtId="10" fontId="4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41" fontId="4" fillId="0" borderId="1" xfId="1" applyNumberFormat="1" applyFont="1" applyBorder="1" applyAlignment="1">
      <alignment horizontal="right"/>
    </xf>
    <xf numFmtId="10" fontId="4" fillId="0" borderId="1" xfId="1" applyNumberFormat="1" applyFont="1" applyBorder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Border="1"/>
    <xf numFmtId="10" fontId="4" fillId="0" borderId="2" xfId="1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0" fontId="4" fillId="0" borderId="0" xfId="0" applyNumberFormat="1" applyFont="1"/>
    <xf numFmtId="37" fontId="4" fillId="0" borderId="0" xfId="0" applyFont="1"/>
    <xf numFmtId="0" fontId="5" fillId="0" borderId="0" xfId="1" applyFont="1" applyAlignment="1">
      <alignment horizontal="center"/>
    </xf>
    <xf numFmtId="164" fontId="4" fillId="0" borderId="0" xfId="7" applyNumberFormat="1" applyFont="1" applyAlignment="1">
      <alignment horizontal="right"/>
    </xf>
    <xf numFmtId="0" fontId="4" fillId="0" borderId="1" xfId="1" applyFont="1" applyBorder="1" applyAlignment="1">
      <alignment horizontal="center"/>
    </xf>
    <xf numFmtId="14" fontId="4" fillId="0" borderId="1" xfId="1" quotePrefix="1" applyNumberFormat="1" applyFont="1" applyBorder="1" applyAlignment="1">
      <alignment horizontal="center"/>
    </xf>
    <xf numFmtId="10" fontId="4" fillId="0" borderId="0" xfId="1" applyNumberFormat="1" applyFont="1" applyBorder="1" applyAlignment="1">
      <alignment horizontal="right"/>
    </xf>
    <xf numFmtId="0" fontId="4" fillId="0" borderId="0" xfId="1" applyFont="1" applyAlignment="1"/>
    <xf numFmtId="0" fontId="5" fillId="0" borderId="0" xfId="1" applyFont="1" applyAlignment="1">
      <alignment horizontal="center"/>
    </xf>
    <xf numFmtId="164" fontId="4" fillId="0" borderId="0" xfId="7" applyNumberFormat="1" applyFont="1" applyBorder="1" applyAlignment="1">
      <alignment horizontal="right"/>
    </xf>
    <xf numFmtId="10" fontId="4" fillId="0" borderId="0" xfId="7" applyNumberFormat="1" applyFont="1" applyAlignment="1">
      <alignment horizontal="right"/>
    </xf>
    <xf numFmtId="0" fontId="0" fillId="0" borderId="1" xfId="1" applyFont="1" applyBorder="1" applyAlignment="1">
      <alignment horizontal="center"/>
    </xf>
    <xf numFmtId="10" fontId="4" fillId="0" borderId="0" xfId="1" applyNumberFormat="1" applyFont="1"/>
    <xf numFmtId="14" fontId="0" fillId="0" borderId="1" xfId="1" quotePrefix="1" applyNumberFormat="1" applyFont="1" applyBorder="1" applyAlignment="1">
      <alignment horizontal="center"/>
    </xf>
    <xf numFmtId="0" fontId="0" fillId="0" borderId="0" xfId="1" quotePrefix="1" applyFont="1" applyAlignment="1">
      <alignment horizontal="center"/>
    </xf>
    <xf numFmtId="14" fontId="4" fillId="0" borderId="0" xfId="1" quotePrefix="1" applyNumberFormat="1" applyFont="1" applyBorder="1" applyAlignment="1">
      <alignment horizontal="center"/>
    </xf>
    <xf numFmtId="41" fontId="4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10" fontId="4" fillId="0" borderId="0" xfId="50" applyNumberFormat="1" applyFont="1"/>
    <xf numFmtId="0" fontId="0" fillId="0" borderId="0" xfId="1" applyFont="1" applyBorder="1" applyAlignment="1">
      <alignment horizontal="center"/>
    </xf>
    <xf numFmtId="0" fontId="4" fillId="0" borderId="0" xfId="1" quotePrefix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42" fontId="4" fillId="0" borderId="0" xfId="7" applyNumberFormat="1" applyFont="1" applyAlignment="1">
      <alignment horizontal="right"/>
    </xf>
    <xf numFmtId="42" fontId="4" fillId="0" borderId="2" xfId="7" applyNumberFormat="1" applyFont="1" applyBorder="1" applyAlignment="1">
      <alignment horizontal="right"/>
    </xf>
    <xf numFmtId="165" fontId="6" fillId="0" borderId="0" xfId="1" applyNumberFormat="1" applyFont="1"/>
    <xf numFmtId="166" fontId="6" fillId="0" borderId="0" xfId="1" applyNumberFormat="1" applyFont="1"/>
    <xf numFmtId="0" fontId="5" fillId="0" borderId="0" xfId="1" applyFont="1" applyAlignment="1">
      <alignment horizontal="center"/>
    </xf>
  </cellXfs>
  <cellStyles count="71">
    <cellStyle name="20% - Accent1" xfId="25" builtinId="30" customBuiltin="1"/>
    <cellStyle name="20% - Accent1 2" xfId="53" xr:uid="{9B692F2C-A3B3-434A-AD9D-418F5E83EC72}"/>
    <cellStyle name="20% - Accent2" xfId="29" builtinId="34" customBuiltin="1"/>
    <cellStyle name="20% - Accent2 2" xfId="56" xr:uid="{180D21D8-D6EA-4F95-924C-CF079BF829AC}"/>
    <cellStyle name="20% - Accent3" xfId="33" builtinId="38" customBuiltin="1"/>
    <cellStyle name="20% - Accent3 2" xfId="59" xr:uid="{F403035F-EA31-4730-9609-3ACA923801F1}"/>
    <cellStyle name="20% - Accent4" xfId="37" builtinId="42" customBuiltin="1"/>
    <cellStyle name="20% - Accent4 2" xfId="62" xr:uid="{F831E621-A61F-4E4E-9E64-45448CC38260}"/>
    <cellStyle name="20% - Accent5" xfId="41" builtinId="46" customBuiltin="1"/>
    <cellStyle name="20% - Accent5 2" xfId="65" xr:uid="{D3D18E19-5DC9-454F-9438-C2C07EC5314D}"/>
    <cellStyle name="20% - Accent6" xfId="45" builtinId="50" customBuiltin="1"/>
    <cellStyle name="20% - Accent6 2" xfId="68" xr:uid="{F55D75BE-08A9-46D7-8243-1D88B85A2863}"/>
    <cellStyle name="40% - Accent1" xfId="26" builtinId="31" customBuiltin="1"/>
    <cellStyle name="40% - Accent1 2" xfId="54" xr:uid="{53C17276-6E4C-4301-BE11-931E53C91951}"/>
    <cellStyle name="40% - Accent2" xfId="30" builtinId="35" customBuiltin="1"/>
    <cellStyle name="40% - Accent2 2" xfId="57" xr:uid="{89335931-F44A-429D-915E-C0E59A94FC85}"/>
    <cellStyle name="40% - Accent3" xfId="34" builtinId="39" customBuiltin="1"/>
    <cellStyle name="40% - Accent3 2" xfId="60" xr:uid="{688FDD62-B419-4A42-A583-ABCB6CDA993E}"/>
    <cellStyle name="40% - Accent4" xfId="38" builtinId="43" customBuiltin="1"/>
    <cellStyle name="40% - Accent4 2" xfId="63" xr:uid="{85C1115A-9D43-4D11-B637-903A0D5955CE}"/>
    <cellStyle name="40% - Accent5" xfId="42" builtinId="47" customBuiltin="1"/>
    <cellStyle name="40% - Accent5 2" xfId="66" xr:uid="{6AA2D84E-5699-4FAD-AB98-142818CE9EA4}"/>
    <cellStyle name="40% - Accent6" xfId="46" builtinId="51" customBuiltin="1"/>
    <cellStyle name="40% - Accent6 2" xfId="69" xr:uid="{21BA21AC-357C-42AA-AF59-27199CA195C7}"/>
    <cellStyle name="60% - Accent1" xfId="27" builtinId="32" customBuiltin="1"/>
    <cellStyle name="60% - Accent1 2" xfId="55" xr:uid="{893FA6CA-C970-48E9-BE8F-3C7424809363}"/>
    <cellStyle name="60% - Accent2" xfId="31" builtinId="36" customBuiltin="1"/>
    <cellStyle name="60% - Accent2 2" xfId="58" xr:uid="{A45BC77A-5D60-42D1-BE76-5A620EF75828}"/>
    <cellStyle name="60% - Accent3" xfId="35" builtinId="40" customBuiltin="1"/>
    <cellStyle name="60% - Accent3 2" xfId="61" xr:uid="{E4066E7D-394B-4D13-8FE1-1CF7CB95423B}"/>
    <cellStyle name="60% - Accent4" xfId="39" builtinId="44" customBuiltin="1"/>
    <cellStyle name="60% - Accent4 2" xfId="64" xr:uid="{803E272B-3803-47C0-8976-40787B398AFC}"/>
    <cellStyle name="60% - Accent5" xfId="43" builtinId="48" customBuiltin="1"/>
    <cellStyle name="60% - Accent5 2" xfId="67" xr:uid="{EEB62C48-9770-4EC7-97A5-053274FD72A8}"/>
    <cellStyle name="60% - Accent6" xfId="47" builtinId="52" customBuiltin="1"/>
    <cellStyle name="60% - Accent6 2" xfId="70" xr:uid="{4616C41C-0269-4627-A8C7-C9AC94474FBA}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 2" xfId="3" xr:uid="{00000000-0005-0000-0000-000000000000}"/>
    <cellStyle name="Currency" xfId="7" builtinId="4"/>
    <cellStyle name="Currency 2" xfId="4" xr:uid="{00000000-0005-0000-0000-000002000000}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2" xfId="5" xr:uid="{00000000-0005-0000-0000-000004000000}"/>
    <cellStyle name="Normal 3" xfId="48" xr:uid="{00000000-0005-0000-0000-000035000000}"/>
    <cellStyle name="Normal 4" xfId="51" xr:uid="{35E6D3FA-A945-4C28-949E-FF77EF88D54C}"/>
    <cellStyle name="Normal_2009 &amp; 2010 stuff" xfId="2" xr:uid="{00000000-0005-0000-0000-000005000000}"/>
    <cellStyle name="Normal_Exhibit RH-1, Schedule 3" xfId="1" xr:uid="{00000000-0005-0000-0000-000006000000}"/>
    <cellStyle name="Note 2" xfId="49" xr:uid="{00000000-0005-0000-0000-000036000000}"/>
    <cellStyle name="Note 3" xfId="52" xr:uid="{3E52577B-F3A1-4618-A87C-B6A0D045A3EA}"/>
    <cellStyle name="Output" xfId="17" builtinId="21" customBuiltin="1"/>
    <cellStyle name="Percent" xfId="50" builtinId="5"/>
    <cellStyle name="Percent 2" xfId="6" xr:uid="{00000000-0005-0000-0000-000007000000}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Corporate%20Accounting/Regulatory%20and%20Cost%20Analysis/Rate%20Cases/2013%20Rate%20Case/Exhibits/Laura-Elliott%20Exhibits/Working/LIP-ELS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 wp 1"/>
      <sheetName val="LIP-ELS-3 wp 2"/>
      <sheetName val="LIP-ELS-3 wp 3"/>
      <sheetName val="LIP-ELS-3 wp 4 p1"/>
      <sheetName val="LIP-ELS-3 wp 4 p2"/>
      <sheetName val="LIP-ELS-3 wp 4 p3"/>
      <sheetName val="LIP-ELS-3 wp 4 p4"/>
      <sheetName val="LIP-ELS-3 wp 4 p5"/>
      <sheetName val="LIP-ELS-3 wp 4 p5 support"/>
      <sheetName val="LIP-ELS-3 wp4 p6"/>
      <sheetName val="LIP-ELS-3 wp4 p7a"/>
      <sheetName val="LIP-ELS-3 wp4 p7b"/>
      <sheetName val="LIP-ELS-3 wp4 p7c"/>
      <sheetName val="LIP-ELS-3 wp4 p7 support"/>
      <sheetName val="LIP-ELS-3 wp4 p8"/>
      <sheetName val="LIP-ELS-3 wp4 p9"/>
      <sheetName val="LIP-ELS-3 wp4 p9 support"/>
      <sheetName val="LIP-ELS-3 wp4 p10"/>
      <sheetName val="LIP-ELS-3 wp4 p11"/>
      <sheetName val="LIP-ELS-3 wp4 p12"/>
      <sheetName val="LIP-ELS-3 wp4 p13"/>
      <sheetName val="LIP-ELS-3 wp4 p14"/>
      <sheetName val="LIP-ELS-3 wp4 p15"/>
    </sheetNames>
    <sheetDataSet>
      <sheetData sheetId="0"/>
      <sheetData sheetId="1">
        <row r="80">
          <cell r="I80">
            <v>45000</v>
          </cell>
        </row>
      </sheetData>
      <sheetData sheetId="2">
        <row r="37">
          <cell r="C37">
            <v>4.2200000000000001E-2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7658A-FFFD-4450-9B5D-9FB4E0DCE7C0}">
  <sheetPr>
    <pageSetUpPr fitToPage="1"/>
  </sheetPr>
  <dimension ref="A1:P29"/>
  <sheetViews>
    <sheetView showGridLines="0" tabSelected="1" zoomScaleNormal="100" zoomScaleSheetLayoutView="10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3.5" style="1" customWidth="1"/>
    <col min="6" max="6" width="2.5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09765625" style="1" bestFit="1" customWidth="1"/>
    <col min="14" max="14" width="2" style="1" customWidth="1"/>
    <col min="15" max="15" width="10.3984375" style="1" bestFit="1" customWidth="1"/>
    <col min="16" max="16" width="13.59765625" style="1" bestFit="1" customWidth="1"/>
    <col min="17" max="16384" width="8" style="1"/>
  </cols>
  <sheetData>
    <row r="1" spans="1:15" ht="15.6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.6" x14ac:dyDescent="0.3">
      <c r="A4" s="40" t="s">
        <v>32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5.6" x14ac:dyDescent="0.3">
      <c r="A5" s="40" t="s">
        <v>11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5.6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0"/>
      <c r="N6" s="30"/>
      <c r="O6" s="21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6"/>
      <c r="G8" s="6"/>
      <c r="H8" s="2"/>
      <c r="I8" s="2"/>
      <c r="J8" s="2"/>
      <c r="K8" s="31" t="s">
        <v>25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6"/>
      <c r="G9" s="6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26</v>
      </c>
      <c r="L10" s="2"/>
      <c r="M10" s="33" t="s">
        <v>28</v>
      </c>
      <c r="N10" s="33"/>
      <c r="O10" s="33" t="s">
        <v>30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45138</v>
      </c>
      <c r="F11" s="28"/>
      <c r="G11" s="26" t="s">
        <v>23</v>
      </c>
      <c r="H11" s="6"/>
      <c r="I11" s="17" t="s">
        <v>17</v>
      </c>
      <c r="J11" s="6"/>
      <c r="K11" s="24" t="s">
        <v>27</v>
      </c>
      <c r="L11" s="2"/>
      <c r="M11" s="24" t="s">
        <v>18</v>
      </c>
      <c r="N11" s="33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3"/>
      <c r="G12" s="3" t="s">
        <v>4</v>
      </c>
      <c r="H12" s="6"/>
      <c r="I12" s="3" t="s">
        <v>5</v>
      </c>
      <c r="J12" s="2"/>
      <c r="K12" s="27" t="s">
        <v>10</v>
      </c>
      <c r="M12" s="27" t="s">
        <v>24</v>
      </c>
      <c r="O12" s="27" t="s">
        <v>29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15126384.6349856</v>
      </c>
      <c r="F14" s="16"/>
      <c r="G14" s="23">
        <v>0.44181502167999998</v>
      </c>
      <c r="H14" s="2"/>
      <c r="I14" s="5">
        <v>3.533640306E-2</v>
      </c>
      <c r="J14" s="2"/>
      <c r="K14" s="5">
        <f>G14*I14</f>
        <v>1.5612153684047118E-2</v>
      </c>
      <c r="L14" s="2"/>
      <c r="M14" s="32">
        <f>K14*0.747044917257683</f>
        <v>1.166298005711321E-2</v>
      </c>
      <c r="N14" s="32"/>
      <c r="O14" s="5">
        <f>K14</f>
        <v>1.5612153684047118E-2</v>
      </c>
    </row>
    <row r="15" spans="1:15" ht="15.6" x14ac:dyDescent="0.3">
      <c r="A15" s="6"/>
      <c r="B15" s="2"/>
      <c r="C15" s="2"/>
      <c r="D15" s="2"/>
      <c r="E15" s="4"/>
      <c r="F15" s="4"/>
      <c r="G15" s="5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19110533.289076701</v>
      </c>
      <c r="F16" s="29"/>
      <c r="G16" s="19">
        <v>0.55818497832000002</v>
      </c>
      <c r="H16" s="2"/>
      <c r="I16" s="19">
        <v>0.11</v>
      </c>
      <c r="J16" s="2"/>
      <c r="K16" s="8">
        <f>G16*I16</f>
        <v>6.1400347615200003E-2</v>
      </c>
      <c r="L16" s="2"/>
      <c r="M16" s="8">
        <f>K16</f>
        <v>6.1400347615200003E-2</v>
      </c>
      <c r="N16" s="19"/>
      <c r="O16" s="8">
        <f>K16/0.747044917257683</f>
        <v>8.2190971649460792E-2</v>
      </c>
    </row>
    <row r="17" spans="1:16" ht="15.6" x14ac:dyDescent="0.3">
      <c r="A17" s="6"/>
      <c r="B17" s="2"/>
      <c r="C17" s="2"/>
      <c r="D17" s="2"/>
      <c r="E17" s="4"/>
      <c r="F17" s="4"/>
      <c r="G17" s="4"/>
      <c r="H17" s="2"/>
      <c r="I17" s="9"/>
      <c r="J17" s="2"/>
      <c r="K17" s="5"/>
      <c r="L17" s="2"/>
      <c r="M17" s="5"/>
      <c r="N17" s="5"/>
      <c r="O17" s="5"/>
    </row>
    <row r="18" spans="1:16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34236917.924062297</v>
      </c>
      <c r="F18" s="22"/>
      <c r="G18" s="22"/>
      <c r="H18" s="2"/>
      <c r="I18" s="10"/>
      <c r="J18" s="2"/>
      <c r="K18" s="11">
        <f>SUM(K14:K16)</f>
        <v>7.7012501299247124E-2</v>
      </c>
      <c r="L18" s="2"/>
      <c r="M18" s="11">
        <f>SUM(M14:M16)</f>
        <v>7.3063327672313216E-2</v>
      </c>
      <c r="N18" s="19"/>
      <c r="O18" s="11">
        <f>SUM(O14:O16)</f>
        <v>9.7803125333507906E-2</v>
      </c>
      <c r="P18" s="39"/>
    </row>
    <row r="19" spans="1:16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6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6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6" ht="15.6" x14ac:dyDescent="0.3">
      <c r="A26" s="12"/>
    </row>
    <row r="27" spans="1:16" ht="15.6" x14ac:dyDescent="0.3">
      <c r="A27" s="13"/>
    </row>
    <row r="29" spans="1:16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horizontalDpi="200" verticalDpi="200" r:id="rId1"/>
  <headerFooter alignWithMargins="0">
    <oddHeader>&amp;RExhibit___(APA/SPA/ADH/MBR-3, Schedule 2, Workpaper 1)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9"/>
  <sheetViews>
    <sheetView showGridLines="0" zoomScaleNormal="100" zoomScaleSheetLayoutView="10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3.09765625" style="1" customWidth="1"/>
    <col min="6" max="6" width="2.5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3984375" style="1" bestFit="1" customWidth="1"/>
    <col min="14" max="14" width="2" style="1" customWidth="1"/>
    <col min="15" max="15" width="10.3984375" style="1" bestFit="1" customWidth="1"/>
    <col min="16" max="16" width="13.59765625" style="1" bestFit="1" customWidth="1"/>
    <col min="17" max="16384" width="8" style="1"/>
  </cols>
  <sheetData>
    <row r="1" spans="1:15" ht="15.6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.6" x14ac:dyDescent="0.3">
      <c r="A4" s="40" t="s">
        <v>33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5.6" x14ac:dyDescent="0.3">
      <c r="A5" s="40" t="s">
        <v>11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5.6" x14ac:dyDescent="0.3">
      <c r="A6" s="15"/>
      <c r="B6" s="15"/>
      <c r="C6" s="15"/>
      <c r="D6" s="15"/>
      <c r="E6" s="15"/>
      <c r="F6" s="21"/>
      <c r="G6" s="21"/>
      <c r="H6" s="15"/>
      <c r="I6" s="15"/>
      <c r="J6" s="15"/>
      <c r="K6" s="15"/>
      <c r="L6" s="15"/>
      <c r="M6" s="30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6"/>
      <c r="G8" s="6"/>
      <c r="H8" s="2"/>
      <c r="I8" s="2"/>
      <c r="J8" s="2"/>
      <c r="K8" s="31" t="s">
        <v>25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6"/>
      <c r="G9" s="6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26</v>
      </c>
      <c r="L10" s="2"/>
      <c r="M10" s="33" t="s">
        <v>28</v>
      </c>
      <c r="N10" s="2"/>
      <c r="O10" s="33" t="s">
        <v>30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45291</v>
      </c>
      <c r="F11" s="28"/>
      <c r="G11" s="26" t="s">
        <v>23</v>
      </c>
      <c r="H11" s="6"/>
      <c r="I11" s="17" t="s">
        <v>17</v>
      </c>
      <c r="J11" s="6"/>
      <c r="K11" s="24" t="s">
        <v>27</v>
      </c>
      <c r="L11" s="2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3"/>
      <c r="G12" s="3" t="s">
        <v>4</v>
      </c>
      <c r="H12" s="6"/>
      <c r="I12" s="3" t="s">
        <v>5</v>
      </c>
      <c r="J12" s="2"/>
      <c r="K12" s="27" t="s">
        <v>10</v>
      </c>
      <c r="M12" s="27" t="s">
        <v>24</v>
      </c>
      <c r="O12" s="27" t="s">
        <v>29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15695566.4232873</v>
      </c>
      <c r="F14" s="16"/>
      <c r="G14" s="23">
        <v>0.44004264160999995</v>
      </c>
      <c r="H14" s="2"/>
      <c r="I14" s="5">
        <v>3.5311969620000001E-2</v>
      </c>
      <c r="J14" s="2"/>
      <c r="K14" s="5">
        <f>G14*I14</f>
        <v>1.5538772392036868E-2</v>
      </c>
      <c r="L14" s="2"/>
      <c r="M14" s="32">
        <f>K14*0.747044917257683</f>
        <v>1.1608160935895151E-2</v>
      </c>
      <c r="N14" s="2"/>
      <c r="O14" s="5">
        <f>K14</f>
        <v>1.5538772392036868E-2</v>
      </c>
    </row>
    <row r="15" spans="1:15" ht="15.6" x14ac:dyDescent="0.3">
      <c r="A15" s="6"/>
      <c r="B15" s="2"/>
      <c r="C15" s="2"/>
      <c r="D15" s="2"/>
      <c r="E15" s="4"/>
      <c r="F15" s="4"/>
      <c r="G15" s="5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19972718.735957701</v>
      </c>
      <c r="F16" s="29"/>
      <c r="G16" s="19">
        <v>0.55995735839000005</v>
      </c>
      <c r="H16" s="2"/>
      <c r="I16" s="19">
        <v>0.11</v>
      </c>
      <c r="J16" s="2"/>
      <c r="K16" s="8">
        <f>G16*I16</f>
        <v>6.1595309422900008E-2</v>
      </c>
      <c r="L16" s="2"/>
      <c r="M16" s="8">
        <f>K16</f>
        <v>6.1595309422900008E-2</v>
      </c>
      <c r="N16" s="2"/>
      <c r="O16" s="8">
        <f>K16/0.747044917257683</f>
        <v>8.2451949005970609E-2</v>
      </c>
    </row>
    <row r="17" spans="1:16" ht="15.6" x14ac:dyDescent="0.3">
      <c r="A17" s="6"/>
      <c r="B17" s="2"/>
      <c r="C17" s="2"/>
      <c r="D17" s="2"/>
      <c r="E17" s="4"/>
      <c r="F17" s="4"/>
      <c r="G17" s="4"/>
      <c r="H17" s="2"/>
      <c r="I17" s="9"/>
      <c r="J17" s="2"/>
      <c r="K17" s="5"/>
      <c r="L17" s="2"/>
      <c r="M17" s="5"/>
      <c r="N17" s="2"/>
      <c r="O17" s="5"/>
    </row>
    <row r="18" spans="1:16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35668285.159244999</v>
      </c>
      <c r="F18" s="22"/>
      <c r="G18" s="22"/>
      <c r="H18" s="2"/>
      <c r="I18" s="10"/>
      <c r="J18" s="2"/>
      <c r="K18" s="11">
        <f>SUM(K14:K16)</f>
        <v>7.7134081814936875E-2</v>
      </c>
      <c r="L18" s="2"/>
      <c r="M18" s="11">
        <f>SUM(M14:M16)</f>
        <v>7.3203470358795153E-2</v>
      </c>
      <c r="N18" s="2"/>
      <c r="O18" s="11">
        <f>SUM(O14:O16)</f>
        <v>9.7990721398007477E-2</v>
      </c>
      <c r="P18" s="39"/>
    </row>
    <row r="19" spans="1:16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6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6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6" ht="15.6" x14ac:dyDescent="0.3">
      <c r="A26" s="12"/>
    </row>
    <row r="27" spans="1:16" ht="15.6" x14ac:dyDescent="0.3">
      <c r="A27" s="13"/>
    </row>
    <row r="29" spans="1:16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r:id="rId1"/>
  <headerFooter alignWithMargins="0">
    <oddHeader>&amp;RExhibit___(APA/SPA/ADH/MBR-3, Schedule 2, Workpaper 2)
Page 1 of 1</oddHeader>
  </headerFooter>
  <ignoredErrors>
    <ignoredError sqref="O13 A14:D14 H14 L14 A12:E13 H13:L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9"/>
  <sheetViews>
    <sheetView showGridLines="0" zoomScaleNormal="100" zoomScaleSheetLayoutView="110" workbookViewId="0">
      <selection activeCell="R13" sqref="R13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2.69921875" style="1" bestFit="1" customWidth="1"/>
    <col min="6" max="6" width="2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8.3984375" style="1" bestFit="1" customWidth="1"/>
    <col min="14" max="14" width="2" style="1" customWidth="1"/>
    <col min="15" max="15" width="10.3984375" style="1" bestFit="1" customWidth="1"/>
    <col min="16" max="16" width="12.3984375" style="1" bestFit="1" customWidth="1"/>
    <col min="17" max="16384" width="8" style="1"/>
  </cols>
  <sheetData>
    <row r="1" spans="1:15" ht="15.6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.6" x14ac:dyDescent="0.3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5.6" x14ac:dyDescent="0.3">
      <c r="A5" s="40" t="s">
        <v>11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5.6" x14ac:dyDescent="0.3">
      <c r="A6" s="15"/>
      <c r="B6" s="15"/>
      <c r="C6" s="15"/>
      <c r="D6" s="15"/>
      <c r="E6" s="15"/>
      <c r="F6" s="15"/>
      <c r="G6" s="21"/>
      <c r="H6" s="21"/>
      <c r="I6" s="15"/>
      <c r="J6" s="15"/>
      <c r="K6" s="15"/>
      <c r="L6" s="15"/>
      <c r="M6" s="30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2"/>
      <c r="G8" s="2"/>
      <c r="H8" s="2"/>
      <c r="I8" s="2"/>
      <c r="J8" s="2"/>
      <c r="K8" s="31" t="s">
        <v>25</v>
      </c>
      <c r="L8" s="2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2"/>
      <c r="G9" s="2"/>
      <c r="H9" s="2"/>
      <c r="I9" s="2"/>
      <c r="J9" s="2"/>
      <c r="K9" s="6" t="s">
        <v>16</v>
      </c>
      <c r="L9" s="2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26</v>
      </c>
      <c r="L10" s="2"/>
      <c r="M10" s="33" t="s">
        <v>28</v>
      </c>
      <c r="N10" s="2"/>
      <c r="O10" s="33" t="s">
        <v>30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45657</v>
      </c>
      <c r="F11" s="6"/>
      <c r="G11" s="24" t="s">
        <v>23</v>
      </c>
      <c r="H11" s="6"/>
      <c r="I11" s="17" t="s">
        <v>17</v>
      </c>
      <c r="J11" s="6"/>
      <c r="K11" s="24" t="s">
        <v>27</v>
      </c>
      <c r="L11" s="2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6"/>
      <c r="G12" s="3" t="s">
        <v>4</v>
      </c>
      <c r="H12" s="6"/>
      <c r="I12" s="3" t="s">
        <v>5</v>
      </c>
      <c r="J12" s="2"/>
      <c r="K12" s="3" t="s">
        <v>10</v>
      </c>
      <c r="M12" s="27" t="s">
        <v>24</v>
      </c>
      <c r="O12" s="27" t="s">
        <v>29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16570690.8964408</v>
      </c>
      <c r="F14" s="2"/>
      <c r="G14" s="25">
        <v>0.44000272891000003</v>
      </c>
      <c r="H14" s="2"/>
      <c r="I14" s="5">
        <v>3.5805109719999999E-2</v>
      </c>
      <c r="J14" s="2"/>
      <c r="K14" s="5">
        <f>G14*I14</f>
        <v>1.5754345985721965E-2</v>
      </c>
      <c r="L14" s="2"/>
      <c r="M14" s="32">
        <f>K14*0.747044917257683</f>
        <v>1.1769204093352576E-2</v>
      </c>
      <c r="N14" s="2"/>
      <c r="O14" s="5">
        <f>K14</f>
        <v>1.5754345985721965E-2</v>
      </c>
    </row>
    <row r="15" spans="1:15" ht="15.6" x14ac:dyDescent="0.3">
      <c r="A15" s="3"/>
      <c r="B15" s="2"/>
      <c r="C15" s="2"/>
      <c r="D15" s="2"/>
      <c r="E15" s="16"/>
      <c r="F15" s="2"/>
      <c r="G15" s="2"/>
      <c r="H15" s="2"/>
      <c r="I15" s="5"/>
      <c r="J15" s="2"/>
      <c r="K15" s="5"/>
      <c r="L15" s="2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21089736.6594566</v>
      </c>
      <c r="F16" s="2"/>
      <c r="G16" s="25">
        <v>0.55999727108999997</v>
      </c>
      <c r="H16" s="2"/>
      <c r="I16" s="19">
        <v>0.11</v>
      </c>
      <c r="J16" s="2"/>
      <c r="K16" s="8">
        <f>G16*I16</f>
        <v>6.1599699819899996E-2</v>
      </c>
      <c r="L16" s="2"/>
      <c r="M16" s="8">
        <f>K16</f>
        <v>6.1599699819899996E-2</v>
      </c>
      <c r="N16" s="2"/>
      <c r="O16" s="8">
        <f>K16/0.747044917257683</f>
        <v>8.2457826024739583E-2</v>
      </c>
    </row>
    <row r="17" spans="1:16" ht="15.6" x14ac:dyDescent="0.3">
      <c r="A17" s="6"/>
      <c r="B17" s="2"/>
      <c r="C17" s="2"/>
      <c r="D17" s="2"/>
      <c r="E17" s="4"/>
      <c r="F17" s="2"/>
      <c r="G17" s="2"/>
      <c r="H17" s="2"/>
      <c r="I17" s="9"/>
      <c r="J17" s="2"/>
      <c r="K17" s="5"/>
      <c r="L17" s="2"/>
      <c r="M17" s="5"/>
      <c r="N17" s="2"/>
      <c r="O17" s="5"/>
    </row>
    <row r="18" spans="1:16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37660427.5558974</v>
      </c>
      <c r="F18" s="2"/>
      <c r="G18" s="2"/>
      <c r="H18" s="2"/>
      <c r="I18" s="10"/>
      <c r="J18" s="2"/>
      <c r="K18" s="11">
        <f>SUM(K14:K16)</f>
        <v>7.7354045805621968E-2</v>
      </c>
      <c r="L18" s="2"/>
      <c r="M18" s="11">
        <f>SUM(M14:M16)</f>
        <v>7.336890391325257E-2</v>
      </c>
      <c r="N18" s="2"/>
      <c r="O18" s="11">
        <f>SUM(O14:O16)</f>
        <v>9.8212172010461549E-2</v>
      </c>
      <c r="P18" s="38"/>
    </row>
    <row r="19" spans="1:16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2"/>
      <c r="M19" s="2"/>
      <c r="N19" s="2"/>
    </row>
    <row r="20" spans="1:16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6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6" ht="15.6" x14ac:dyDescent="0.3">
      <c r="A26" s="12"/>
    </row>
    <row r="27" spans="1:16" ht="15.6" x14ac:dyDescent="0.3">
      <c r="A27" s="13"/>
    </row>
    <row r="29" spans="1:16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90" orientation="portrait" r:id="rId1"/>
  <headerFooter alignWithMargins="0">
    <oddHeader>&amp;RExhibit___(APA/SPA/ADH/MBR-3, Schedule 2, Workpaper 3)
Page 1 of 1</oddHeader>
  </headerFooter>
  <ignoredErrors>
    <ignoredError sqref="O13 A14:D14 F14 J14 A12:F13 L14 I13:L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9"/>
  <sheetViews>
    <sheetView showGridLines="0" zoomScaleNormal="100" zoomScaleSheetLayoutView="110" workbookViewId="0">
      <selection sqref="A1:O1"/>
    </sheetView>
  </sheetViews>
  <sheetFormatPr defaultColWidth="8" defaultRowHeight="15" x14ac:dyDescent="0.25"/>
  <cols>
    <col min="1" max="1" width="5.3984375" style="1" customWidth="1"/>
    <col min="2" max="2" width="2" style="1" customWidth="1"/>
    <col min="3" max="3" width="13.8984375" style="1" bestFit="1" customWidth="1"/>
    <col min="4" max="4" width="2" style="1" customWidth="1"/>
    <col min="5" max="5" width="12.8984375" style="1" customWidth="1"/>
    <col min="6" max="6" width="2" style="1" customWidth="1"/>
    <col min="7" max="7" width="9.69921875" style="1" bestFit="1" customWidth="1"/>
    <col min="8" max="8" width="2" style="1" customWidth="1"/>
    <col min="9" max="9" width="7.19921875" style="1" bestFit="1" customWidth="1"/>
    <col min="10" max="10" width="2" style="1" customWidth="1"/>
    <col min="11" max="11" width="9.69921875" style="1" bestFit="1" customWidth="1"/>
    <col min="12" max="12" width="2" style="1" customWidth="1"/>
    <col min="13" max="13" width="10.09765625" style="1" customWidth="1"/>
    <col min="14" max="14" width="2" style="1" customWidth="1"/>
    <col min="15" max="15" width="10.3984375" style="1" bestFit="1" customWidth="1"/>
    <col min="16" max="16" width="12.3984375" style="1" bestFit="1" customWidth="1"/>
    <col min="17" max="16384" width="8" style="1"/>
  </cols>
  <sheetData>
    <row r="1" spans="1:15" ht="15.6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6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x14ac:dyDescent="0.3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.6" x14ac:dyDescent="0.3">
      <c r="A4" s="40" t="s">
        <v>35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5.6" x14ac:dyDescent="0.3">
      <c r="A5" s="40" t="s">
        <v>11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5.6" x14ac:dyDescent="0.3">
      <c r="A6" s="15"/>
      <c r="B6" s="15"/>
      <c r="C6" s="15"/>
      <c r="D6" s="15"/>
      <c r="E6" s="15"/>
      <c r="F6" s="15"/>
      <c r="G6" s="21"/>
      <c r="H6" s="21"/>
      <c r="I6" s="15"/>
      <c r="J6" s="15"/>
      <c r="K6" s="15"/>
      <c r="L6" s="30"/>
      <c r="M6" s="15"/>
      <c r="N6" s="30"/>
      <c r="O6" s="15"/>
    </row>
    <row r="7" spans="1:15" ht="15.6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5.6" x14ac:dyDescent="0.3">
      <c r="A8" s="2"/>
      <c r="B8" s="2"/>
      <c r="C8" s="2"/>
      <c r="D8" s="2"/>
      <c r="E8" s="6" t="s">
        <v>16</v>
      </c>
      <c r="F8" s="2"/>
      <c r="G8" s="2"/>
      <c r="H8" s="2"/>
      <c r="I8" s="2"/>
      <c r="J8" s="2"/>
      <c r="K8" s="31" t="s">
        <v>25</v>
      </c>
      <c r="L8" s="31"/>
      <c r="M8" s="2"/>
      <c r="N8" s="2"/>
      <c r="O8" s="6" t="s">
        <v>20</v>
      </c>
    </row>
    <row r="9" spans="1:15" ht="15.6" x14ac:dyDescent="0.3">
      <c r="A9" s="2"/>
      <c r="B9" s="2"/>
      <c r="C9" s="2"/>
      <c r="D9" s="2"/>
      <c r="E9" s="6" t="s">
        <v>15</v>
      </c>
      <c r="F9" s="2"/>
      <c r="G9" s="2"/>
      <c r="H9" s="2"/>
      <c r="I9" s="2"/>
      <c r="J9" s="2"/>
      <c r="K9" s="6" t="s">
        <v>16</v>
      </c>
      <c r="L9" s="6"/>
      <c r="M9" s="2"/>
      <c r="N9" s="2"/>
      <c r="O9" s="6" t="s">
        <v>19</v>
      </c>
    </row>
    <row r="10" spans="1:15" ht="15.6" x14ac:dyDescent="0.3">
      <c r="A10" s="6" t="s">
        <v>12</v>
      </c>
      <c r="B10" s="6"/>
      <c r="C10" s="6"/>
      <c r="D10" s="6"/>
      <c r="E10" s="6" t="s">
        <v>14</v>
      </c>
      <c r="F10" s="6"/>
      <c r="G10" s="6" t="s">
        <v>13</v>
      </c>
      <c r="H10" s="6"/>
      <c r="I10" s="6" t="s">
        <v>16</v>
      </c>
      <c r="J10" s="6"/>
      <c r="K10" s="31" t="s">
        <v>26</v>
      </c>
      <c r="L10" s="31"/>
      <c r="M10" s="33" t="s">
        <v>28</v>
      </c>
      <c r="N10" s="2"/>
      <c r="O10" s="33" t="s">
        <v>30</v>
      </c>
    </row>
    <row r="11" spans="1:15" ht="15.6" x14ac:dyDescent="0.3">
      <c r="A11" s="17" t="s">
        <v>22</v>
      </c>
      <c r="B11" s="6"/>
      <c r="C11" s="17" t="s">
        <v>13</v>
      </c>
      <c r="D11" s="6"/>
      <c r="E11" s="18">
        <v>46022</v>
      </c>
      <c r="F11" s="6"/>
      <c r="G11" s="24" t="s">
        <v>23</v>
      </c>
      <c r="H11" s="6"/>
      <c r="I11" s="17" t="s">
        <v>17</v>
      </c>
      <c r="J11" s="6"/>
      <c r="K11" s="24" t="s">
        <v>27</v>
      </c>
      <c r="L11" s="33"/>
      <c r="M11" s="24" t="s">
        <v>18</v>
      </c>
      <c r="N11" s="2"/>
      <c r="O11" s="17" t="s">
        <v>18</v>
      </c>
    </row>
    <row r="12" spans="1:15" ht="15.6" x14ac:dyDescent="0.3">
      <c r="A12" s="3" t="s">
        <v>1</v>
      </c>
      <c r="B12" s="6"/>
      <c r="C12" s="3" t="s">
        <v>2</v>
      </c>
      <c r="D12" s="6"/>
      <c r="E12" s="3" t="s">
        <v>3</v>
      </c>
      <c r="F12" s="6"/>
      <c r="G12" s="3" t="s">
        <v>4</v>
      </c>
      <c r="H12" s="6"/>
      <c r="I12" s="3" t="s">
        <v>5</v>
      </c>
      <c r="J12" s="2"/>
      <c r="K12" s="3" t="s">
        <v>10</v>
      </c>
      <c r="L12" s="34"/>
      <c r="M12" s="27" t="s">
        <v>24</v>
      </c>
      <c r="O12" s="27" t="s">
        <v>29</v>
      </c>
    </row>
    <row r="13" spans="1:15" ht="15.6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10"/>
      <c r="M13" s="2"/>
      <c r="N13" s="2"/>
      <c r="O13" s="2"/>
    </row>
    <row r="14" spans="1:15" ht="15.6" x14ac:dyDescent="0.3">
      <c r="A14" s="3" t="s">
        <v>6</v>
      </c>
      <c r="B14" s="2"/>
      <c r="C14" s="2" t="s">
        <v>7</v>
      </c>
      <c r="D14" s="2"/>
      <c r="E14" s="36">
        <v>17321472.807301398</v>
      </c>
      <c r="F14" s="2"/>
      <c r="G14" s="25">
        <v>0.44002877007999996</v>
      </c>
      <c r="H14" s="2"/>
      <c r="I14" s="5">
        <v>3.6616058360000002E-2</v>
      </c>
      <c r="J14" s="2"/>
      <c r="K14" s="5">
        <f>G14*I14</f>
        <v>1.6112119125328301E-2</v>
      </c>
      <c r="L14" s="19"/>
      <c r="M14" s="32">
        <f>K14*0.747044917257683</f>
        <v>1.2036476698826811E-2</v>
      </c>
      <c r="N14" s="2"/>
      <c r="O14" s="5">
        <f>K14</f>
        <v>1.6112119125328301E-2</v>
      </c>
    </row>
    <row r="15" spans="1:15" ht="15.6" x14ac:dyDescent="0.3">
      <c r="A15" s="6"/>
      <c r="B15" s="2"/>
      <c r="C15" s="2"/>
      <c r="D15" s="2"/>
      <c r="E15" s="4"/>
      <c r="F15" s="2"/>
      <c r="G15" s="2"/>
      <c r="H15" s="2"/>
      <c r="I15" s="5"/>
      <c r="J15" s="2"/>
      <c r="K15" s="5"/>
      <c r="L15" s="19"/>
      <c r="M15" s="2"/>
      <c r="N15" s="2"/>
      <c r="O15" s="5"/>
    </row>
    <row r="16" spans="1:15" ht="15.6" x14ac:dyDescent="0.3">
      <c r="A16" s="3">
        <f>A14+1</f>
        <v>2</v>
      </c>
      <c r="B16" s="2"/>
      <c r="C16" s="2" t="s">
        <v>8</v>
      </c>
      <c r="D16" s="2"/>
      <c r="E16" s="7">
        <v>22042936.943311699</v>
      </c>
      <c r="F16" s="2"/>
      <c r="G16" s="25">
        <v>0.55997122992000004</v>
      </c>
      <c r="H16" s="2"/>
      <c r="I16" s="19">
        <v>0.11</v>
      </c>
      <c r="J16" s="2"/>
      <c r="K16" s="8">
        <f>G16*I16</f>
        <v>6.1596835291200004E-2</v>
      </c>
      <c r="L16" s="19"/>
      <c r="M16" s="8">
        <f>K16</f>
        <v>6.1596835291200004E-2</v>
      </c>
      <c r="N16" s="2"/>
      <c r="O16" s="8">
        <f>K16/0.747044917257683</f>
        <v>8.2453991544865851E-2</v>
      </c>
    </row>
    <row r="17" spans="1:16" ht="15.6" x14ac:dyDescent="0.3">
      <c r="A17" s="6"/>
      <c r="B17" s="2"/>
      <c r="C17" s="2"/>
      <c r="D17" s="2"/>
      <c r="E17" s="4"/>
      <c r="F17" s="2"/>
      <c r="G17" s="2"/>
      <c r="H17" s="2"/>
      <c r="I17" s="9"/>
      <c r="J17" s="2"/>
      <c r="K17" s="5"/>
      <c r="L17" s="19"/>
      <c r="M17" s="5"/>
      <c r="N17" s="2"/>
      <c r="O17" s="5"/>
    </row>
    <row r="18" spans="1:16" ht="16.2" thickBot="1" x14ac:dyDescent="0.35">
      <c r="A18" s="3">
        <f>A16+1</f>
        <v>3</v>
      </c>
      <c r="B18" s="2"/>
      <c r="C18" s="20" t="s">
        <v>21</v>
      </c>
      <c r="D18" s="2"/>
      <c r="E18" s="37">
        <f>SUM(E14:E16)</f>
        <v>39364409.750613093</v>
      </c>
      <c r="F18" s="2"/>
      <c r="G18" s="2"/>
      <c r="H18" s="2"/>
      <c r="I18" s="10"/>
      <c r="J18" s="2"/>
      <c r="K18" s="11">
        <f>SUM(K14:K16)</f>
        <v>7.7708954416528309E-2</v>
      </c>
      <c r="L18" s="19"/>
      <c r="M18" s="11">
        <f>SUM(M14:M16)</f>
        <v>7.3633311990026817E-2</v>
      </c>
      <c r="N18" s="2"/>
      <c r="O18" s="11">
        <f>SUM(O14:O16)</f>
        <v>9.8566110670194149E-2</v>
      </c>
      <c r="P18" s="38"/>
    </row>
    <row r="19" spans="1:16" ht="16.2" thickTop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9"/>
      <c r="L19" s="35"/>
      <c r="M19" s="2"/>
      <c r="N19" s="2"/>
    </row>
    <row r="20" spans="1:16" ht="15.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0"/>
      <c r="M20" s="2"/>
      <c r="N20" s="2"/>
    </row>
    <row r="21" spans="1:16" ht="15.6" x14ac:dyDescent="0.3">
      <c r="A21" s="2" t="s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6" spans="1:16" ht="15.6" x14ac:dyDescent="0.3">
      <c r="A26" s="12"/>
    </row>
    <row r="27" spans="1:16" ht="15.6" x14ac:dyDescent="0.3">
      <c r="A27" s="13"/>
    </row>
    <row r="29" spans="1:16" ht="15.6" x14ac:dyDescent="0.3">
      <c r="A29" s="13"/>
      <c r="C29" s="14"/>
    </row>
  </sheetData>
  <mergeCells count="4">
    <mergeCell ref="A1:O1"/>
    <mergeCell ref="A3:O3"/>
    <mergeCell ref="A4:O4"/>
    <mergeCell ref="A5:O5"/>
  </mergeCells>
  <printOptions horizontalCentered="1"/>
  <pageMargins left="0.75" right="0.75" top="0.85" bottom="0.75" header="0.5" footer="0.5"/>
  <pageSetup scale="88" orientation="portrait" r:id="rId1"/>
  <headerFooter alignWithMargins="0">
    <oddHeader>&amp;RExhibit___(APA/SPA/ADH/MBR-3, Schedule 2, Workpaper 4)
Page 1 of 1</oddHeader>
  </headerFooter>
  <ignoredErrors>
    <ignoredError sqref="O13 A14:D14 F14 J14 A12:F13 I13:K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APA-SPA-ADH-MBR-3, Sch 2, WP 1</vt:lpstr>
      <vt:lpstr>APA-SPA-ADH-MBR-3, Sch 2, WP 2</vt:lpstr>
      <vt:lpstr>APA-SPA-ADH-MBR-3, Sch 2, WP 3</vt:lpstr>
      <vt:lpstr>APA-SPA-ADH-MBR-3, Sch 2, WP 4</vt:lpstr>
      <vt:lpstr>'APA-SPA-ADH-MBR-3, Sch 2, WP 1'!Print_Area</vt:lpstr>
      <vt:lpstr>'APA-SPA-ADH-MBR-3, Sch 2, WP 2'!Print_Area</vt:lpstr>
      <vt:lpstr>'APA-SPA-ADH-MBR-3, Sch 2, WP 3'!Print_Area</vt:lpstr>
      <vt:lpstr>'APA-SPA-ADH-MBR-3, Sch 2, WP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2022-06-15T14:57:54Z</dcterms:created>
  <dcterms:modified xsi:type="dcterms:W3CDTF">2022-06-15T14:58:05Z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